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s-01.unita.com.au\FolderRedirection$\james.peng\Desktop\01 JP Personal\Trade Cabinets\"/>
    </mc:Choice>
  </mc:AlternateContent>
  <xr:revisionPtr revIDLastSave="0" documentId="13_ncr:1_{427308AF-5CAD-46DA-94A1-6E1C7874F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J35" i="2" l="1"/>
  <c r="J34" i="2"/>
  <c r="J33" i="2"/>
  <c r="N15" i="2"/>
  <c r="M15" i="2"/>
  <c r="G14" i="3"/>
  <c r="F14" i="3"/>
  <c r="N14" i="2"/>
  <c r="M14" i="2"/>
  <c r="E9" i="2"/>
  <c r="E8" i="2"/>
  <c r="M9" i="2"/>
  <c r="M13" i="2"/>
  <c r="G13" i="2"/>
  <c r="F13" i="2"/>
  <c r="N13" i="2" s="1"/>
  <c r="N12" i="2"/>
  <c r="E12" i="2"/>
  <c r="M12" i="2" s="1"/>
  <c r="G12" i="2"/>
  <c r="M11" i="2"/>
  <c r="N11" i="2"/>
  <c r="G11" i="2"/>
  <c r="F11" i="2"/>
  <c r="E10" i="2"/>
  <c r="M10" i="2"/>
  <c r="N10" i="2"/>
  <c r="M5" i="2"/>
  <c r="M6" i="2"/>
  <c r="M7" i="2"/>
  <c r="N8" i="2"/>
  <c r="N9" i="2"/>
  <c r="N5" i="2"/>
  <c r="N6" i="2"/>
  <c r="E2" i="3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<sst xmlns="http://schemas.openxmlformats.org/spreadsheetml/2006/main" count="932" uniqueCount="304">
  <si>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</si>
  <si>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</si>
  <si>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</si>
  <si>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</si>
  <si>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</si>
  <si>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</si>
  <si>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</si>
  <si>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</si>
  <si>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</si>
  <si>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</si>
  <si>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</si>
  <si>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</si>
  <si>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</si>
  <si>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</si>
  <si>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</si>
  <si>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</si>
  <si>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</si>
  <si>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</si>
  <si>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</si>
  <si>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</si>
  <si>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</si>
  <si>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</si>
  <si>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</si>
  <si>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</si>
  <si>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</si>
  <si>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</si>
  <si>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</si>
  <si>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</si>
  <si>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</si>
  <si>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</si>
  <si>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</si>
  <si>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</si>
  <si>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</si>
  <si>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</si>
  <si>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</si>
  <si>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</si>
  <si>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</si>
  <si>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</si>
  <si>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</si>
  <si>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</si>
  <si>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</si>
  <si>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</si>
  <si>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</si>
  <si>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</si>
  <si>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</si>
  <si>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</si>
  <si>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</si>
  <si>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</si>
  <si>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</si>
  <si>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</si>
  <si>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</si>
  <si>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</si>
  <si>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</si>
  <si>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</si>
  <si>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</si>
  <si>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</si>
  <si>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</si>
  <si>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</si>
  <si>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</si>
  <si>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</si>
  <si>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</si>
  <si>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</si>
  <si>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</si>
  <si>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</si>
  <si>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</si>
  <si>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</si>
  <si>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</si>
  <si>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</si>
  <si>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</si>
  <si>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</si>
  <si>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</si>
  <si>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</si>
  <si>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</si>
  <si>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</si>
  <si>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</si>
  <si>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</si>
  <si>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</si>
  <si>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</si>
  <si>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</si>
  <si>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</si>
  <si>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</si>
  <si>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</si>
  <si>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</si>
  <si>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</si>
  <si>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</si>
  <si>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</si>
  <si>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</si>
  <si>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</si>
  <si>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</si>
  <si>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</si>
  <si>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</si>
  <si>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</si>
  <si>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</si>
  <si>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</si>
  <si>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</si>
  <si>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</si>
  <si>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</si>
  <si>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</si>
  <si>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</si>
  <si>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</si>
  <si>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</si>
  <si>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</si>
  <si>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</si>
  <si>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</si>
  <si>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</si>
  <si>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</si>
  <si>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</si>
  <si>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</si>
  <si>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</si>
  <si>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</si>
  <si>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</si>
  <si>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</si>
  <si>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</si>
  <si>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</si>
  <si>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</si>
  <si>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</si>
  <si>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</si>
  <si>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</si>
  <si>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</si>
  <si>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</si>
  <si>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</si>
  <si>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</si>
  <si>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</si>
  <si>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</si>
  <si>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</si>
  <si>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</si>
  <si>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</si>
  <si>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</si>
  <si>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</si>
  <si>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</si>
  <si>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</si>
  <si>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</si>
  <si>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</si>
  <si>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</si>
  <si>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</si>
  <si>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</si>
  <si>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</si>
  <si>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</si>
  <si>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</si>
  <si>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</si>
  <si>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</si>
  <si>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</si>
  <si>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</si>
  <si>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</si>
  <si>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</si>
  <si>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</si>
  <si>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</si>
  <si>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</si>
  <si>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</si>
  <si>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</si>
  <si>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</si>
  <si>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</si>
  <si>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</si>
  <si>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</si>
  <si>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</si>
  <si>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</si>
  <si>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</si>
  <si>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</si>
  <si>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</si>
  <si>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</si>
  <si>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</si>
  <si>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</si>
  <si>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</si>
  <si>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</si>
  <si>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</si>
  <si>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</si>
  <si>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</si>
  <si>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</si>
  <si>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</si>
  <si>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</si>
  <si>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</si>
  <si>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</si>
  <si>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</si>
  <si>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</si>
  <si>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</si>
  <si>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</si>
  <si>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</si>
  <si>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</si>
  <si>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</si>
  <si>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</si>
  <si>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</si>
  <si>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</si>
  <si>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</si>
  <si>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</si>
  <si>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</si>
  <si>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</si>
  <si>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</si>
  <si>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</si>
  <si>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</si>
  <si>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</si>
  <si>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</si>
  <si>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</si>
  <si>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</si>
  <si>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</si>
  <si>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</si>
  <si>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</si>
  <si>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</si>
  <si>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</si>
  <si>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</si>
  <si>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</si>
  <si>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</si>
  <si>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</si>
  <si>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</si>
  <si>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</si>
  <si>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</si>
  <si>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</si>
  <si>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</si>
  <si>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</si>
  <si>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</si>
  <si>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</si>
  <si>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</si>
  <si>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</si>
  <si>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</si>
  <si>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</si>
  <si>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</si>
  <si>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</si>
  <si>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</si>
  <si>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</si>
  <si>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</si>
  <si>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</si>
  <si>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</si>
  <si>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</si>
  <si>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</si>
  <si>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</si>
  <si>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</si>
  <si>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</si>
  <si>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</si>
  <si>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</si>
  <si>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</si>
  <si>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</si>
  <si>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</si>
  <si>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</si>
  <si>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</si>
  <si>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</si>
  <si>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</si>
  <si>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</si>
  <si>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</si>
  <si>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</si>
  <si>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</si>
  <si>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</si>
  <si>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</si>
  <si>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</si>
  <si>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</si>
  <si>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</si>
  <si>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</si>
  <si>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</si>
  <si>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</si>
  <si>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</si>
  <si>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</si>
  <si>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</si>
  <si>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</si>
  <si>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</si>
  <si>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</si>
  <si>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</si>
  <si>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</si>
  <si>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</si>
  <si>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</si>
  <si>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</si>
  <si>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</si>
  <si>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</si>
  <si>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</si>
  <si>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</si>
  <si>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</si>
  <si>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</si>
  <si>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</si>
  <si>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</si>
  <si>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</si>
  <si>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</si>
  <si>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</si>
  <si>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</si>
  <si>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</si>
  <si>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Laminex</t>
  </si>
  <si>
    <t>Porcelain Blush</t>
  </si>
  <si>
    <t>Natural</t>
  </si>
  <si>
    <t>Double</t>
  </si>
  <si>
    <t>18mm</t>
  </si>
  <si>
    <t>Door panel overhang 48mm from carcass</t>
  </si>
  <si>
    <t>Overhead vertical ends</t>
  </si>
  <si>
    <t>Overhead wall panel</t>
  </si>
  <si>
    <t>Overhead bottom cover piece</t>
  </si>
  <si>
    <t>False panel bottom cover piece</t>
  </si>
  <si>
    <t xml:space="preserve">Sink Overhead </t>
  </si>
  <si>
    <t>Side wall overhead</t>
  </si>
  <si>
    <t>Side wall Base</t>
  </si>
  <si>
    <t>Base cabinet vertical ends</t>
  </si>
  <si>
    <t>Side wall base</t>
  </si>
  <si>
    <t>Height = 1170-90-33</t>
  </si>
  <si>
    <t>Nook</t>
  </si>
  <si>
    <t>Height = 2020-90</t>
  </si>
  <si>
    <t>All panels in C1 finish</t>
  </si>
  <si>
    <t>Hallway</t>
  </si>
  <si>
    <t>Height = 966-90-33</t>
  </si>
  <si>
    <t>Hallway End</t>
  </si>
  <si>
    <t>695-20-20</t>
  </si>
  <si>
    <t>Appliance bench</t>
  </si>
  <si>
    <t>Appliance cabinets. Door panels to be modified on site.</t>
  </si>
  <si>
    <t>EQ</t>
  </si>
  <si>
    <t>Skirting</t>
  </si>
  <si>
    <t>Base end</t>
  </si>
  <si>
    <t>Laminex Moroccan Clay (Natural)</t>
  </si>
  <si>
    <t>Moroccan Clay</t>
  </si>
  <si>
    <t xml:space="preserve">Double </t>
  </si>
  <si>
    <t>For corner cabinet and fillers</t>
  </si>
  <si>
    <t>Corner cabinets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</si>
</sst>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28" fillId="3" borderId="31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4" fillId="0" borderId="31" xfId="0" applyFont="1" applyBorder="1" applyAlignment="1">
      <alignment horizontal="center" wrapText="1"/>
    </xf>
    <xf numFmtId="0" fontId="4" fillId="6" borderId="53" xfId="0" applyFont="1" applyFill="1" applyBorder="1" applyAlignment="1">
      <alignment horizontal="center" vertical="center" wrapText="1"/>
    </xf>
    <xf numFmtId="0" fontId="4" fillId="4" borderId="90" xfId="0" applyFont="1" applyFill="1" applyBorder="1" applyAlignment="1">
      <alignment horizontal="center" wrapText="1"/>
    </xf>
    <xf numFmtId="0" fontId="4" fillId="4" borderId="93" xfId="0" applyFont="1" applyFill="1" applyBorder="1" applyAlignment="1">
      <alignment horizontal="center" vertical="center" wrapText="1"/>
    </xf>
    <xf numFmtId="0" fontId="4" fillId="4" borderId="93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P16" sqref="P16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27" ht="15" customHeight="1" x14ac:dyDescent="0.2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27" ht="15" customHeight="1" x14ac:dyDescent="0.25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27" ht="27" customHeigh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8" t="s">
        <v>1</v>
      </c>
      <c r="I5" s="159"/>
      <c r="J5" s="159"/>
      <c r="K5" s="160"/>
    </row>
    <row r="6" spans="1:27" x14ac:dyDescent="0.25">
      <c r="A6" s="4" t="s">
        <v>2</v>
      </c>
      <c r="B6" s="153"/>
      <c r="C6" s="154"/>
      <c r="D6" s="154"/>
      <c r="E6" s="154"/>
      <c r="F6" s="154"/>
      <c r="G6" s="155"/>
      <c r="H6" s="161"/>
      <c r="I6" s="145"/>
      <c r="J6" s="145"/>
      <c r="K6" s="146"/>
    </row>
    <row r="7" spans="1:27" x14ac:dyDescent="0.25">
      <c r="A7" s="5" t="s">
        <v>3</v>
      </c>
      <c r="B7" s="153"/>
      <c r="C7" s="154"/>
      <c r="D7" s="154"/>
      <c r="E7" s="154"/>
      <c r="F7" s="154"/>
      <c r="G7" s="155"/>
      <c r="H7" s="147"/>
      <c r="I7" s="148"/>
      <c r="J7" s="148"/>
      <c r="K7" s="149"/>
    </row>
    <row r="8" spans="1:27" x14ac:dyDescent="0.25">
      <c r="A8" s="5" t="s">
        <v>4</v>
      </c>
      <c r="B8" s="156"/>
      <c r="C8" s="154"/>
      <c r="D8" s="154"/>
      <c r="E8" s="154"/>
      <c r="F8" s="154"/>
      <c r="G8" s="155"/>
      <c r="H8" s="147"/>
      <c r="I8" s="148"/>
      <c r="J8" s="148"/>
      <c r="K8" s="149"/>
    </row>
    <row r="9" spans="1:27" x14ac:dyDescent="0.25">
      <c r="A9" s="5" t="s">
        <v>5</v>
      </c>
      <c r="B9" s="153"/>
      <c r="C9" s="154"/>
      <c r="D9" s="154"/>
      <c r="E9" s="154"/>
      <c r="F9" s="154"/>
      <c r="G9" s="155"/>
      <c r="H9" s="147"/>
      <c r="I9" s="148"/>
      <c r="J9" s="148"/>
      <c r="K9" s="149"/>
    </row>
    <row r="10" spans="1:27" x14ac:dyDescent="0.25">
      <c r="A10" s="5" t="s">
        <v>6</v>
      </c>
      <c r="B10" s="153"/>
      <c r="C10" s="154"/>
      <c r="D10" s="154"/>
      <c r="E10" s="154"/>
      <c r="F10" s="154"/>
      <c r="G10" s="155"/>
      <c r="H10" s="147"/>
      <c r="I10" s="148"/>
      <c r="J10" s="148"/>
      <c r="K10" s="149"/>
    </row>
    <row r="11" spans="1:27" x14ac:dyDescent="0.25">
      <c r="A11" s="6" t="s">
        <v>7</v>
      </c>
      <c r="B11" s="153"/>
      <c r="C11" s="154"/>
      <c r="D11" s="154"/>
      <c r="E11" s="154"/>
      <c r="F11" s="154"/>
      <c r="G11" s="155"/>
      <c r="H11" s="147"/>
      <c r="I11" s="148"/>
      <c r="J11" s="148"/>
      <c r="K11" s="149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7"/>
      <c r="I12" s="148"/>
      <c r="J12" s="148"/>
      <c r="K12" s="149"/>
    </row>
    <row r="13" spans="1:27" x14ac:dyDescent="0.25">
      <c r="A13" s="9" t="s">
        <v>9</v>
      </c>
      <c r="B13" s="10"/>
      <c r="C13" s="11" t="s">
        <v>10</v>
      </c>
      <c r="D13" s="157"/>
      <c r="E13" s="133"/>
      <c r="F13" s="133"/>
      <c r="G13" s="134"/>
      <c r="H13" s="147"/>
      <c r="I13" s="148"/>
      <c r="J13" s="148"/>
      <c r="K13" s="149"/>
    </row>
    <row r="14" spans="1:27" ht="15.75" customHeight="1" x14ac:dyDescent="0.25">
      <c r="A14" s="9" t="s">
        <v>11</v>
      </c>
      <c r="B14" s="10"/>
      <c r="C14" s="11" t="s">
        <v>10</v>
      </c>
      <c r="D14" s="157"/>
      <c r="E14" s="133"/>
      <c r="F14" s="133"/>
      <c r="G14" s="134"/>
      <c r="H14" s="147"/>
      <c r="I14" s="148"/>
      <c r="J14" s="148"/>
      <c r="K14" s="149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7"/>
      <c r="I15" s="148"/>
      <c r="J15" s="148"/>
      <c r="K15" s="149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7"/>
      <c r="I16" s="148"/>
      <c r="J16" s="148"/>
      <c r="K16" s="14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271</v>
      </c>
      <c r="C17" s="17" t="s">
        <v>272</v>
      </c>
      <c r="D17" s="17" t="s">
        <v>273</v>
      </c>
      <c r="E17" s="17" t="s">
        <v>274</v>
      </c>
      <c r="F17" s="17" t="s">
        <v>275</v>
      </c>
      <c r="G17" s="18"/>
      <c r="H17" s="147"/>
      <c r="I17" s="148"/>
      <c r="J17" s="148"/>
      <c r="K17" s="149"/>
    </row>
    <row r="18" spans="1:11" x14ac:dyDescent="0.25">
      <c r="A18" s="5" t="s">
        <v>21</v>
      </c>
      <c r="B18" s="19" t="s">
        <v>271</v>
      </c>
      <c r="C18" s="19" t="s">
        <v>300</v>
      </c>
      <c r="D18" s="19" t="s">
        <v>273</v>
      </c>
      <c r="E18" s="19" t="s">
        <v>301</v>
      </c>
      <c r="F18" s="19" t="s">
        <v>275</v>
      </c>
      <c r="G18" s="20"/>
      <c r="H18" s="147"/>
      <c r="I18" s="148"/>
      <c r="J18" s="148"/>
      <c r="K18" s="149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7"/>
      <c r="I19" s="148"/>
      <c r="J19" s="148"/>
      <c r="K19" s="149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7"/>
      <c r="I20" s="148"/>
      <c r="J20" s="148"/>
      <c r="K20" s="149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50"/>
      <c r="I21" s="151"/>
      <c r="J21" s="151"/>
      <c r="K21" s="152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8" t="s">
        <v>26</v>
      </c>
      <c r="I22" s="159"/>
      <c r="J22" s="159"/>
      <c r="K22" s="160"/>
    </row>
    <row r="23" spans="1:11" ht="18" customHeight="1" x14ac:dyDescent="0.25">
      <c r="A23" s="27" t="s">
        <v>27</v>
      </c>
      <c r="B23" s="28"/>
      <c r="C23" s="29" t="s">
        <v>28</v>
      </c>
      <c r="D23" s="135"/>
      <c r="E23" s="133"/>
      <c r="F23" s="133"/>
      <c r="G23" s="134"/>
      <c r="H23" s="162"/>
      <c r="I23" s="145"/>
      <c r="J23" s="145"/>
      <c r="K23" s="146"/>
    </row>
    <row r="24" spans="1:11" ht="15.75" customHeight="1" x14ac:dyDescent="0.25">
      <c r="A24" s="27" t="s">
        <v>29</v>
      </c>
      <c r="B24" s="28"/>
      <c r="C24" s="29" t="s">
        <v>30</v>
      </c>
      <c r="D24" s="135"/>
      <c r="E24" s="133"/>
      <c r="F24" s="133"/>
      <c r="G24" s="134"/>
      <c r="H24" s="147"/>
      <c r="I24" s="148"/>
      <c r="J24" s="148"/>
      <c r="K24" s="149"/>
    </row>
    <row r="25" spans="1:11" ht="15.75" customHeight="1" x14ac:dyDescent="0.25">
      <c r="A25" s="27" t="s">
        <v>31</v>
      </c>
      <c r="B25" s="28"/>
      <c r="C25" s="30"/>
      <c r="D25" s="137"/>
      <c r="E25" s="133"/>
      <c r="F25" s="133"/>
      <c r="G25" s="134"/>
      <c r="H25" s="147"/>
      <c r="I25" s="148"/>
      <c r="J25" s="148"/>
      <c r="K25" s="149"/>
    </row>
    <row r="26" spans="1:11" ht="15.75" customHeight="1" x14ac:dyDescent="0.25">
      <c r="A26" s="27" t="s">
        <v>32</v>
      </c>
      <c r="B26" s="28"/>
      <c r="C26" s="29" t="s">
        <v>33</v>
      </c>
      <c r="D26" s="135"/>
      <c r="E26" s="133"/>
      <c r="F26" s="133"/>
      <c r="G26" s="134"/>
      <c r="H26" s="147"/>
      <c r="I26" s="148"/>
      <c r="J26" s="148"/>
      <c r="K26" s="149"/>
    </row>
    <row r="27" spans="1:11" ht="15.75" customHeight="1" x14ac:dyDescent="0.25">
      <c r="A27" s="27" t="s">
        <v>34</v>
      </c>
      <c r="B27" s="28"/>
      <c r="C27" s="29" t="s">
        <v>35</v>
      </c>
      <c r="D27" s="135"/>
      <c r="E27" s="133"/>
      <c r="F27" s="133"/>
      <c r="G27" s="134"/>
      <c r="H27" s="147"/>
      <c r="I27" s="148"/>
      <c r="J27" s="148"/>
      <c r="K27" s="149"/>
    </row>
    <row r="28" spans="1:11" ht="15.75" customHeight="1" x14ac:dyDescent="0.25">
      <c r="A28" s="27" t="s">
        <v>36</v>
      </c>
      <c r="B28" s="28"/>
      <c r="C28" s="29" t="s">
        <v>37</v>
      </c>
      <c r="D28" s="135"/>
      <c r="E28" s="133"/>
      <c r="F28" s="133"/>
      <c r="G28" s="134"/>
      <c r="H28" s="147"/>
      <c r="I28" s="148"/>
      <c r="J28" s="148"/>
      <c r="K28" s="149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7"/>
      <c r="I29" s="148"/>
      <c r="J29" s="148"/>
      <c r="K29" s="149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7"/>
      <c r="I30" s="148"/>
      <c r="J30" s="148"/>
      <c r="K30" s="149"/>
    </row>
    <row r="31" spans="1:11" ht="15.75" customHeight="1" x14ac:dyDescent="0.25">
      <c r="A31" s="27" t="s">
        <v>40</v>
      </c>
      <c r="B31" s="28"/>
      <c r="C31" s="29" t="s">
        <v>41</v>
      </c>
      <c r="D31" s="135"/>
      <c r="E31" s="133"/>
      <c r="F31" s="133"/>
      <c r="G31" s="134"/>
      <c r="H31" s="147"/>
      <c r="I31" s="148"/>
      <c r="J31" s="148"/>
      <c r="K31" s="149"/>
    </row>
    <row r="32" spans="1:11" ht="15.75" customHeight="1" x14ac:dyDescent="0.25">
      <c r="A32" s="27" t="s">
        <v>42</v>
      </c>
      <c r="B32" s="28"/>
      <c r="C32" s="29" t="s">
        <v>43</v>
      </c>
      <c r="D32" s="135"/>
      <c r="E32" s="133"/>
      <c r="F32" s="133"/>
      <c r="G32" s="134"/>
      <c r="H32" s="147"/>
      <c r="I32" s="148"/>
      <c r="J32" s="148"/>
      <c r="K32" s="149"/>
    </row>
    <row r="33" spans="1:11" ht="15.75" customHeight="1" x14ac:dyDescent="0.25">
      <c r="A33" s="27" t="s">
        <v>44</v>
      </c>
      <c r="B33" s="28"/>
      <c r="C33" s="29" t="s">
        <v>45</v>
      </c>
      <c r="D33" s="135"/>
      <c r="E33" s="133"/>
      <c r="F33" s="133"/>
      <c r="G33" s="134"/>
      <c r="H33" s="147"/>
      <c r="I33" s="148"/>
      <c r="J33" s="148"/>
      <c r="K33" s="149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7"/>
      <c r="I34" s="148"/>
      <c r="J34" s="148"/>
      <c r="K34" s="149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7"/>
      <c r="I35" s="148"/>
      <c r="J35" s="148"/>
      <c r="K35" s="149"/>
    </row>
    <row r="36" spans="1:11" ht="18" customHeight="1" x14ac:dyDescent="0.25">
      <c r="A36" s="35" t="s">
        <v>47</v>
      </c>
      <c r="B36" s="36"/>
      <c r="C36" s="138" t="s">
        <v>48</v>
      </c>
      <c r="D36" s="36"/>
      <c r="E36" s="36"/>
      <c r="F36" s="36"/>
      <c r="G36" s="36"/>
      <c r="H36" s="147"/>
      <c r="I36" s="148"/>
      <c r="J36" s="148"/>
      <c r="K36" s="149"/>
    </row>
    <row r="37" spans="1:11" ht="15.75" customHeight="1" x14ac:dyDescent="0.25">
      <c r="A37" s="35" t="s">
        <v>49</v>
      </c>
      <c r="B37" s="36"/>
      <c r="C37" s="139"/>
      <c r="D37" s="36"/>
      <c r="E37" s="36"/>
      <c r="F37" s="36"/>
      <c r="G37" s="36"/>
      <c r="H37" s="147"/>
      <c r="I37" s="148"/>
      <c r="J37" s="148"/>
      <c r="K37" s="149"/>
    </row>
    <row r="38" spans="1:11" ht="15.75" customHeight="1" x14ac:dyDescent="0.25">
      <c r="A38" s="35" t="s">
        <v>50</v>
      </c>
      <c r="B38" s="36"/>
      <c r="C38" s="139"/>
      <c r="D38" s="36"/>
      <c r="E38" s="36"/>
      <c r="F38" s="36"/>
      <c r="G38" s="36"/>
      <c r="H38" s="147"/>
      <c r="I38" s="148"/>
      <c r="J38" s="148"/>
      <c r="K38" s="149"/>
    </row>
    <row r="39" spans="1:11" ht="15.75" customHeight="1" x14ac:dyDescent="0.25">
      <c r="A39" s="35" t="s">
        <v>51</v>
      </c>
      <c r="B39" s="36"/>
      <c r="C39" s="139"/>
      <c r="D39" s="36"/>
      <c r="E39" s="36"/>
      <c r="F39" s="36"/>
      <c r="G39" s="36"/>
      <c r="H39" s="147"/>
      <c r="I39" s="148"/>
      <c r="J39" s="148"/>
      <c r="K39" s="149"/>
    </row>
    <row r="40" spans="1:11" ht="15.75" customHeight="1" x14ac:dyDescent="0.25">
      <c r="A40" s="35" t="s">
        <v>52</v>
      </c>
      <c r="B40" s="36"/>
      <c r="C40" s="140"/>
      <c r="D40" s="36"/>
      <c r="E40" s="36"/>
      <c r="F40" s="36"/>
      <c r="G40" s="36"/>
      <c r="H40" s="147"/>
      <c r="I40" s="148"/>
      <c r="J40" s="148"/>
      <c r="K40" s="149"/>
    </row>
    <row r="41" spans="1:11" ht="19.5" customHeight="1" x14ac:dyDescent="0.25">
      <c r="A41" s="35" t="s">
        <v>10</v>
      </c>
      <c r="B41" s="141"/>
      <c r="C41" s="142"/>
      <c r="D41" s="142"/>
      <c r="E41" s="142"/>
      <c r="F41" s="142"/>
      <c r="G41" s="143"/>
      <c r="H41" s="147"/>
      <c r="I41" s="148"/>
      <c r="J41" s="148"/>
      <c r="K41" s="149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7"/>
      <c r="I42" s="148"/>
      <c r="J42" s="148"/>
      <c r="K42" s="149"/>
    </row>
    <row r="43" spans="1:11" ht="15.75" customHeight="1" x14ac:dyDescent="0.25">
      <c r="A43" s="38" t="s">
        <v>54</v>
      </c>
      <c r="B43" s="28"/>
      <c r="C43" s="30" t="s">
        <v>55</v>
      </c>
      <c r="D43" s="136"/>
      <c r="E43" s="133"/>
      <c r="F43" s="133"/>
      <c r="G43" s="134"/>
      <c r="H43" s="147"/>
      <c r="I43" s="148"/>
      <c r="J43" s="148"/>
      <c r="K43" s="149"/>
    </row>
    <row r="44" spans="1:11" ht="18.75" customHeight="1" x14ac:dyDescent="0.25">
      <c r="A44" s="38" t="s">
        <v>56</v>
      </c>
      <c r="B44" s="28"/>
      <c r="C44" s="30"/>
      <c r="D44" s="132"/>
      <c r="E44" s="133"/>
      <c r="F44" s="133"/>
      <c r="G44" s="134"/>
      <c r="H44" s="147"/>
      <c r="I44" s="148"/>
      <c r="J44" s="148"/>
      <c r="K44" s="149"/>
    </row>
    <row r="45" spans="1:11" ht="17.25" customHeight="1" x14ac:dyDescent="0.25">
      <c r="A45" s="38" t="s">
        <v>57</v>
      </c>
      <c r="B45" s="39" t="s">
        <v>58</v>
      </c>
      <c r="C45" s="30"/>
      <c r="D45" s="132"/>
      <c r="E45" s="133"/>
      <c r="F45" s="133"/>
      <c r="G45" s="134"/>
      <c r="H45" s="147"/>
      <c r="I45" s="148"/>
      <c r="J45" s="148"/>
      <c r="K45" s="149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50"/>
      <c r="I46" s="151"/>
      <c r="J46" s="151"/>
      <c r="K46" s="152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12" workbookViewId="0">
      <selection activeCell="L37" sqref="L3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5.42578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1" t="s">
        <v>59</v>
      </c>
      <c r="B1" s="182"/>
      <c r="C1" s="43" t="s">
        <v>60</v>
      </c>
      <c r="D1" s="44">
        <f>SUM(D5:D47)</f>
        <v>16</v>
      </c>
      <c r="E1" s="45"/>
      <c r="F1" s="45"/>
      <c r="G1" s="46"/>
      <c r="H1" s="183" t="s">
        <v>61</v>
      </c>
      <c r="I1" s="184"/>
      <c r="J1" s="184"/>
      <c r="K1" s="184"/>
      <c r="L1" s="184"/>
      <c r="M1" s="184"/>
      <c r="N1" s="182"/>
      <c r="O1" s="185"/>
      <c r="P1" s="184"/>
      <c r="Q1" s="184"/>
      <c r="R1" s="184"/>
      <c r="S1" s="182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6" t="s">
        <v>62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68"/>
      <c r="Z2" s="50"/>
    </row>
    <row r="3" spans="1:26" ht="48.75" customHeight="1" x14ac:dyDescent="0.25">
      <c r="A3" s="171" t="s">
        <v>63</v>
      </c>
      <c r="B3" s="170" t="s">
        <v>64</v>
      </c>
      <c r="C3" s="173" t="s">
        <v>65</v>
      </c>
      <c r="D3" s="165" t="s">
        <v>66</v>
      </c>
      <c r="E3" s="167" t="s">
        <v>67</v>
      </c>
      <c r="F3" s="154"/>
      <c r="G3" s="168"/>
      <c r="H3" s="169"/>
      <c r="I3" s="168"/>
      <c r="J3" s="51" t="s">
        <v>68</v>
      </c>
      <c r="K3" s="170" t="s">
        <v>69</v>
      </c>
      <c r="L3" s="170" t="s">
        <v>70</v>
      </c>
      <c r="M3" s="187" t="s">
        <v>71</v>
      </c>
      <c r="N3" s="168"/>
      <c r="O3" s="177" t="s">
        <v>72</v>
      </c>
      <c r="P3" s="154"/>
      <c r="Q3" s="154"/>
      <c r="R3" s="154"/>
      <c r="S3" s="168"/>
      <c r="T3" s="177" t="s">
        <v>73</v>
      </c>
      <c r="U3" s="154"/>
      <c r="V3" s="154"/>
      <c r="W3" s="154"/>
      <c r="X3" s="155"/>
      <c r="Y3" s="163" t="s">
        <v>74</v>
      </c>
      <c r="Z3" s="163" t="s">
        <v>75</v>
      </c>
    </row>
    <row r="4" spans="1:26" ht="33" customHeight="1" x14ac:dyDescent="0.25">
      <c r="A4" s="172"/>
      <c r="B4" s="164"/>
      <c r="C4" s="164"/>
      <c r="D4" s="166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4"/>
      <c r="L4" s="164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4"/>
      <c r="Z4" s="164"/>
    </row>
    <row r="5" spans="1:26" ht="30" x14ac:dyDescent="0.25">
      <c r="A5" s="55">
        <v>1</v>
      </c>
      <c r="B5" s="56" t="s">
        <v>281</v>
      </c>
      <c r="C5" s="57" t="s">
        <v>160</v>
      </c>
      <c r="D5" s="58">
        <v>1</v>
      </c>
      <c r="E5" s="59">
        <v>1072</v>
      </c>
      <c r="F5" s="59">
        <v>394</v>
      </c>
      <c r="G5" s="59">
        <v>450</v>
      </c>
      <c r="H5" s="56"/>
      <c r="I5" s="56"/>
      <c r="J5" s="60">
        <v>3</v>
      </c>
      <c r="K5" s="61" t="str">
        <f>VLOOKUP(C5, Codes!$D$4:$E$59, 2, FALSE)</f>
        <v>Y</v>
      </c>
      <c r="L5" s="62" t="s">
        <v>241</v>
      </c>
      <c r="M5" s="61">
        <f>E5+18+30</f>
        <v>1120</v>
      </c>
      <c r="N5" s="61">
        <f>F5</f>
        <v>394</v>
      </c>
      <c r="O5" s="56" t="s">
        <v>238</v>
      </c>
      <c r="P5" s="56" t="s">
        <v>238</v>
      </c>
      <c r="Q5" s="56">
        <v>3</v>
      </c>
      <c r="R5" s="56"/>
      <c r="S5" s="56"/>
      <c r="T5" s="63" t="s">
        <v>238</v>
      </c>
      <c r="U5" s="63" t="s">
        <v>238</v>
      </c>
      <c r="V5" s="63" t="s">
        <v>238</v>
      </c>
      <c r="W5" s="63" t="s">
        <v>238</v>
      </c>
      <c r="X5" s="63"/>
      <c r="Y5" s="64" t="s">
        <v>276</v>
      </c>
      <c r="Z5" s="65"/>
    </row>
    <row r="6" spans="1:26" ht="30" x14ac:dyDescent="0.25">
      <c r="A6" s="55">
        <v>2</v>
      </c>
      <c r="B6" s="56" t="s">
        <v>281</v>
      </c>
      <c r="C6" s="59" t="s">
        <v>159</v>
      </c>
      <c r="D6" s="62">
        <v>1</v>
      </c>
      <c r="E6" s="59">
        <v>1072</v>
      </c>
      <c r="F6" s="59">
        <v>620</v>
      </c>
      <c r="G6" s="59">
        <v>450</v>
      </c>
      <c r="H6" s="56"/>
      <c r="I6" s="56"/>
      <c r="J6" s="60">
        <v>3</v>
      </c>
      <c r="K6" s="61" t="str">
        <f>VLOOKUP(C6, Codes!$D$4:$E$59, 2, FALSE)</f>
        <v>Y</v>
      </c>
      <c r="L6" s="62" t="s">
        <v>241</v>
      </c>
      <c r="M6" s="61">
        <f>E6+18+30</f>
        <v>1120</v>
      </c>
      <c r="N6" s="61">
        <f>F6</f>
        <v>620</v>
      </c>
      <c r="O6" s="56" t="s">
        <v>238</v>
      </c>
      <c r="P6" s="56" t="s">
        <v>238</v>
      </c>
      <c r="Q6" s="56">
        <v>3</v>
      </c>
      <c r="R6" s="56"/>
      <c r="S6" s="56"/>
      <c r="T6" s="63" t="s">
        <v>238</v>
      </c>
      <c r="U6" s="63" t="s">
        <v>238</v>
      </c>
      <c r="V6" s="63" t="s">
        <v>238</v>
      </c>
      <c r="W6" s="63" t="s">
        <v>238</v>
      </c>
      <c r="X6" s="63"/>
      <c r="Y6" s="64" t="s">
        <v>276</v>
      </c>
      <c r="Z6" s="65"/>
    </row>
    <row r="7" spans="1:26" ht="30" x14ac:dyDescent="0.25">
      <c r="A7" s="55">
        <v>3</v>
      </c>
      <c r="B7" s="56" t="s">
        <v>282</v>
      </c>
      <c r="C7" s="59" t="s">
        <v>159</v>
      </c>
      <c r="D7" s="62">
        <v>1</v>
      </c>
      <c r="E7" s="59">
        <v>1197</v>
      </c>
      <c r="F7" s="59">
        <v>674</v>
      </c>
      <c r="G7" s="130">
        <v>350</v>
      </c>
      <c r="H7" s="56"/>
      <c r="I7" s="56"/>
      <c r="J7" s="60">
        <v>4</v>
      </c>
      <c r="K7" s="61" t="str">
        <f>VLOOKUP(C7, Codes!$D$4:$E$59, 2, FALSE)</f>
        <v>Y</v>
      </c>
      <c r="L7" s="59" t="s">
        <v>241</v>
      </c>
      <c r="M7" s="61">
        <f>E7+18+30</f>
        <v>1245</v>
      </c>
      <c r="N7" s="61">
        <v>674</v>
      </c>
      <c r="O7" s="56" t="s">
        <v>238</v>
      </c>
      <c r="P7" s="56" t="s">
        <v>238</v>
      </c>
      <c r="Q7" s="56">
        <v>3</v>
      </c>
      <c r="R7" s="56"/>
      <c r="S7" s="56"/>
      <c r="T7" s="63" t="s">
        <v>238</v>
      </c>
      <c r="U7" s="63" t="s">
        <v>238</v>
      </c>
      <c r="V7" s="63" t="s">
        <v>238</v>
      </c>
      <c r="W7" s="63" t="s">
        <v>238</v>
      </c>
      <c r="X7" s="63"/>
      <c r="Y7" s="64" t="s">
        <v>276</v>
      </c>
      <c r="Z7" s="65"/>
    </row>
    <row r="8" spans="1:26" ht="30" x14ac:dyDescent="0.25">
      <c r="A8" s="55">
        <v>4</v>
      </c>
      <c r="B8" s="56" t="s">
        <v>285</v>
      </c>
      <c r="C8" s="59" t="s">
        <v>88</v>
      </c>
      <c r="D8" s="62">
        <v>1</v>
      </c>
      <c r="E8" s="59">
        <f>1170-90-33</f>
        <v>1047</v>
      </c>
      <c r="F8" s="59">
        <v>508</v>
      </c>
      <c r="G8" s="59">
        <v>450</v>
      </c>
      <c r="H8" s="56"/>
      <c r="I8" s="56"/>
      <c r="J8" s="61">
        <v>4</v>
      </c>
      <c r="K8" s="61" t="str">
        <f>VLOOKUP(C8, Codes!$D$4:$E$59, 2, FALSE)</f>
        <v>N</v>
      </c>
      <c r="L8" s="59" t="s">
        <v>241</v>
      </c>
      <c r="M8" s="61">
        <v>1029</v>
      </c>
      <c r="N8" s="61">
        <f t="shared" ref="M8:N13" si="0">F8</f>
        <v>508</v>
      </c>
      <c r="O8" s="56" t="s">
        <v>238</v>
      </c>
      <c r="P8" s="56" t="s">
        <v>238</v>
      </c>
      <c r="Q8" s="56">
        <v>3</v>
      </c>
      <c r="R8" s="56"/>
      <c r="S8" s="56"/>
      <c r="T8" s="63" t="s">
        <v>238</v>
      </c>
      <c r="U8" s="63" t="s">
        <v>238</v>
      </c>
      <c r="V8" s="63" t="s">
        <v>238</v>
      </c>
      <c r="W8" s="63" t="s">
        <v>238</v>
      </c>
      <c r="X8" s="63"/>
      <c r="Y8" s="64" t="s">
        <v>286</v>
      </c>
      <c r="Z8" s="65"/>
    </row>
    <row r="9" spans="1:26" ht="30" x14ac:dyDescent="0.25">
      <c r="A9" s="55">
        <v>5</v>
      </c>
      <c r="B9" s="56" t="s">
        <v>285</v>
      </c>
      <c r="C9" s="59" t="s">
        <v>141</v>
      </c>
      <c r="D9" s="62">
        <v>1</v>
      </c>
      <c r="E9" s="59">
        <f>E8</f>
        <v>1047</v>
      </c>
      <c r="F9" s="59">
        <v>692</v>
      </c>
      <c r="G9" s="59">
        <v>450</v>
      </c>
      <c r="H9" s="56"/>
      <c r="I9" s="56"/>
      <c r="J9" s="61">
        <v>4</v>
      </c>
      <c r="K9" s="61" t="str">
        <f>VLOOKUP(C9, Codes!$D$4:$E$59, 2, FALSE)</f>
        <v>N</v>
      </c>
      <c r="L9" s="59" t="s">
        <v>241</v>
      </c>
      <c r="M9" s="61">
        <f>M8</f>
        <v>1029</v>
      </c>
      <c r="N9" s="61">
        <f t="shared" si="0"/>
        <v>692</v>
      </c>
      <c r="O9" s="56" t="s">
        <v>238</v>
      </c>
      <c r="P9" s="56" t="s">
        <v>238</v>
      </c>
      <c r="Q9" s="56">
        <v>3</v>
      </c>
      <c r="R9" s="56"/>
      <c r="S9" s="56"/>
      <c r="T9" s="63" t="s">
        <v>238</v>
      </c>
      <c r="U9" s="63" t="s">
        <v>238</v>
      </c>
      <c r="V9" s="63" t="s">
        <v>238</v>
      </c>
      <c r="W9" s="63" t="s">
        <v>238</v>
      </c>
      <c r="X9" s="63"/>
      <c r="Y9" s="64" t="s">
        <v>286</v>
      </c>
      <c r="Z9" s="65"/>
    </row>
    <row r="10" spans="1:26" x14ac:dyDescent="0.25">
      <c r="A10" s="55">
        <v>6</v>
      </c>
      <c r="B10" s="56" t="s">
        <v>287</v>
      </c>
      <c r="C10" s="59" t="s">
        <v>176</v>
      </c>
      <c r="D10" s="62">
        <v>1</v>
      </c>
      <c r="E10" s="59">
        <f>2020-90</f>
        <v>1930</v>
      </c>
      <c r="F10" s="59">
        <v>410</v>
      </c>
      <c r="G10" s="59">
        <v>600</v>
      </c>
      <c r="H10" s="56"/>
      <c r="I10" s="56"/>
      <c r="J10" s="61">
        <v>6</v>
      </c>
      <c r="K10" s="61" t="str">
        <f>VLOOKUP(C10, Codes!$D$4:$E$59, 2, FALSE)</f>
        <v>Y</v>
      </c>
      <c r="L10" s="59" t="s">
        <v>241</v>
      </c>
      <c r="M10" s="61">
        <f t="shared" si="0"/>
        <v>1930</v>
      </c>
      <c r="N10" s="61">
        <f t="shared" si="0"/>
        <v>410</v>
      </c>
      <c r="O10" s="56" t="s">
        <v>238</v>
      </c>
      <c r="P10" s="56" t="s">
        <v>238</v>
      </c>
      <c r="Q10" s="56"/>
      <c r="R10" s="56"/>
      <c r="S10" s="56">
        <v>5</v>
      </c>
      <c r="T10" s="63" t="s">
        <v>238</v>
      </c>
      <c r="U10" s="63" t="s">
        <v>238</v>
      </c>
      <c r="V10" s="63" t="s">
        <v>238</v>
      </c>
      <c r="W10" s="63" t="s">
        <v>238</v>
      </c>
      <c r="X10" s="63"/>
      <c r="Y10" s="64" t="s">
        <v>288</v>
      </c>
      <c r="Z10" s="65"/>
    </row>
    <row r="11" spans="1:26" x14ac:dyDescent="0.25">
      <c r="A11" s="55">
        <v>7</v>
      </c>
      <c r="B11" s="56" t="s">
        <v>287</v>
      </c>
      <c r="C11" s="59" t="s">
        <v>160</v>
      </c>
      <c r="D11" s="62">
        <v>1</v>
      </c>
      <c r="E11" s="59">
        <v>740</v>
      </c>
      <c r="F11" s="59">
        <f>F10</f>
        <v>410</v>
      </c>
      <c r="G11" s="59">
        <f>G10</f>
        <v>600</v>
      </c>
      <c r="H11" s="56"/>
      <c r="I11" s="56"/>
      <c r="J11" s="61">
        <v>1</v>
      </c>
      <c r="K11" s="61" t="str">
        <f>VLOOKUP(C11, Codes!$D$4:$E$59, 2, FALSE)</f>
        <v>Y</v>
      </c>
      <c r="L11" s="59" t="s">
        <v>241</v>
      </c>
      <c r="M11" s="61">
        <f t="shared" si="0"/>
        <v>740</v>
      </c>
      <c r="N11" s="61">
        <f t="shared" si="0"/>
        <v>410</v>
      </c>
      <c r="O11" s="56" t="s">
        <v>238</v>
      </c>
      <c r="P11" s="56" t="s">
        <v>238</v>
      </c>
      <c r="Q11" s="56">
        <v>3</v>
      </c>
      <c r="R11" s="56"/>
      <c r="S11" s="56"/>
      <c r="T11" s="63" t="s">
        <v>238</v>
      </c>
      <c r="U11" s="63" t="s">
        <v>238</v>
      </c>
      <c r="V11" s="63" t="s">
        <v>238</v>
      </c>
      <c r="W11" s="63" t="s">
        <v>238</v>
      </c>
      <c r="X11" s="63"/>
      <c r="Y11" s="64"/>
      <c r="Z11" s="65"/>
    </row>
    <row r="12" spans="1:26" x14ac:dyDescent="0.25">
      <c r="A12" s="55">
        <v>8</v>
      </c>
      <c r="B12" s="56" t="s">
        <v>287</v>
      </c>
      <c r="C12" s="59" t="s">
        <v>178</v>
      </c>
      <c r="D12" s="62">
        <v>1</v>
      </c>
      <c r="E12" s="59">
        <f>E11</f>
        <v>740</v>
      </c>
      <c r="F12" s="59">
        <v>670</v>
      </c>
      <c r="G12" s="59">
        <f>G11</f>
        <v>600</v>
      </c>
      <c r="H12" s="56"/>
      <c r="I12" s="56"/>
      <c r="J12" s="61">
        <v>1</v>
      </c>
      <c r="K12" s="61" t="str">
        <f>VLOOKUP(C12, Codes!$D$4:$E$59, 2, FALSE)</f>
        <v>Y</v>
      </c>
      <c r="L12" s="59" t="s">
        <v>241</v>
      </c>
      <c r="M12" s="61">
        <f t="shared" si="0"/>
        <v>740</v>
      </c>
      <c r="N12" s="61">
        <f t="shared" si="0"/>
        <v>670</v>
      </c>
      <c r="O12" s="56" t="s">
        <v>238</v>
      </c>
      <c r="P12" s="56" t="s">
        <v>238</v>
      </c>
      <c r="Q12" s="56">
        <v>3</v>
      </c>
      <c r="R12" s="56"/>
      <c r="S12" s="56"/>
      <c r="T12" s="63" t="s">
        <v>238</v>
      </c>
      <c r="U12" s="63" t="s">
        <v>238</v>
      </c>
      <c r="V12" s="63" t="s">
        <v>238</v>
      </c>
      <c r="W12" s="63" t="s">
        <v>238</v>
      </c>
      <c r="X12" s="63"/>
      <c r="Y12" s="64"/>
      <c r="Z12" s="65"/>
    </row>
    <row r="13" spans="1:26" x14ac:dyDescent="0.25">
      <c r="A13" s="55">
        <v>9</v>
      </c>
      <c r="B13" s="56" t="s">
        <v>287</v>
      </c>
      <c r="C13" s="59" t="s">
        <v>164</v>
      </c>
      <c r="D13" s="62">
        <v>1</v>
      </c>
      <c r="E13" s="59">
        <v>405</v>
      </c>
      <c r="F13" s="59">
        <f>F12</f>
        <v>670</v>
      </c>
      <c r="G13" s="59">
        <f>G12</f>
        <v>600</v>
      </c>
      <c r="H13" s="56"/>
      <c r="I13" s="56"/>
      <c r="J13" s="61">
        <v>1</v>
      </c>
      <c r="K13" s="61" t="str">
        <f>VLOOKUP(C13, Codes!$D$4:$E$59, 2, FALSE)</f>
        <v>Y</v>
      </c>
      <c r="L13" s="59" t="s">
        <v>241</v>
      </c>
      <c r="M13" s="61">
        <f t="shared" si="0"/>
        <v>405</v>
      </c>
      <c r="N13" s="61">
        <f t="shared" si="0"/>
        <v>670</v>
      </c>
      <c r="O13" s="56" t="s">
        <v>238</v>
      </c>
      <c r="P13" s="56" t="s">
        <v>238</v>
      </c>
      <c r="Q13" s="56"/>
      <c r="R13" s="56"/>
      <c r="S13" s="56"/>
      <c r="T13" s="63" t="s">
        <v>238</v>
      </c>
      <c r="U13" s="63" t="s">
        <v>238</v>
      </c>
      <c r="V13" s="63" t="s">
        <v>238</v>
      </c>
      <c r="W13" s="63" t="s">
        <v>238</v>
      </c>
      <c r="X13" s="63"/>
      <c r="Y13" s="131" t="s">
        <v>289</v>
      </c>
      <c r="Z13" s="65"/>
    </row>
    <row r="14" spans="1:26" x14ac:dyDescent="0.25">
      <c r="A14" s="55">
        <v>10</v>
      </c>
      <c r="B14" s="56" t="s">
        <v>290</v>
      </c>
      <c r="C14" s="59" t="s">
        <v>141</v>
      </c>
      <c r="D14" s="62">
        <v>1</v>
      </c>
      <c r="E14" s="59">
        <v>843</v>
      </c>
      <c r="F14" s="59">
        <v>600</v>
      </c>
      <c r="G14" s="59">
        <v>600</v>
      </c>
      <c r="H14" s="56"/>
      <c r="I14" s="56"/>
      <c r="J14" s="61">
        <v>1</v>
      </c>
      <c r="K14" s="61" t="str">
        <f>VLOOKUP(C14, Codes!$D$4:$E$59, 2, FALSE)</f>
        <v>N</v>
      </c>
      <c r="L14" s="59" t="s">
        <v>241</v>
      </c>
      <c r="M14" s="61">
        <f>E14</f>
        <v>843</v>
      </c>
      <c r="N14" s="61">
        <f>F14</f>
        <v>600</v>
      </c>
      <c r="O14" s="56" t="s">
        <v>238</v>
      </c>
      <c r="P14" s="56" t="s">
        <v>238</v>
      </c>
      <c r="Q14" s="56">
        <v>3</v>
      </c>
      <c r="R14" s="56"/>
      <c r="S14" s="56"/>
      <c r="T14" s="63" t="s">
        <v>238</v>
      </c>
      <c r="U14" s="63" t="s">
        <v>238</v>
      </c>
      <c r="V14" s="63" t="s">
        <v>238</v>
      </c>
      <c r="W14" s="63" t="s">
        <v>238</v>
      </c>
      <c r="X14" s="63"/>
      <c r="Y14" s="64" t="s">
        <v>291</v>
      </c>
      <c r="Z14" s="65"/>
    </row>
    <row r="15" spans="1:26" ht="30" x14ac:dyDescent="0.25">
      <c r="A15" s="55">
        <v>11</v>
      </c>
      <c r="B15" s="56" t="s">
        <v>294</v>
      </c>
      <c r="C15" s="59" t="s">
        <v>88</v>
      </c>
      <c r="D15" s="62">
        <v>2</v>
      </c>
      <c r="E15" s="59">
        <v>843</v>
      </c>
      <c r="F15" s="59">
        <v>600</v>
      </c>
      <c r="G15" s="59">
        <v>600</v>
      </c>
      <c r="H15" s="56"/>
      <c r="I15" s="56"/>
      <c r="J15" s="61">
        <v>1</v>
      </c>
      <c r="K15" s="61" t="str">
        <f>VLOOKUP(C15, Codes!$D$4:$E$59, 2, FALSE)</f>
        <v>N</v>
      </c>
      <c r="L15" s="59" t="s">
        <v>241</v>
      </c>
      <c r="M15" s="61">
        <f>E15</f>
        <v>843</v>
      </c>
      <c r="N15" s="61">
        <f>F15</f>
        <v>600</v>
      </c>
      <c r="O15" s="56" t="s">
        <v>238</v>
      </c>
      <c r="P15" s="56" t="s">
        <v>238</v>
      </c>
      <c r="Q15" s="56">
        <v>3</v>
      </c>
      <c r="R15" s="56"/>
      <c r="S15" s="56"/>
      <c r="T15" s="63" t="s">
        <v>238</v>
      </c>
      <c r="U15" s="63" t="s">
        <v>238</v>
      </c>
      <c r="V15" s="63" t="s">
        <v>238</v>
      </c>
      <c r="W15" s="63" t="s">
        <v>238</v>
      </c>
      <c r="X15" s="63"/>
      <c r="Y15" s="64" t="s">
        <v>295</v>
      </c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56"/>
      <c r="P16" s="56"/>
      <c r="Q16" s="56"/>
      <c r="R16" s="56"/>
      <c r="S16" s="56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56"/>
      <c r="P17" s="56"/>
      <c r="Q17" s="56"/>
      <c r="R17" s="56"/>
      <c r="S17" s="56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56"/>
      <c r="P18" s="56"/>
      <c r="Q18" s="56"/>
      <c r="R18" s="56"/>
      <c r="S18" s="56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56"/>
      <c r="P19" s="56"/>
      <c r="Q19" s="56"/>
      <c r="R19" s="56"/>
      <c r="S19" s="56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56"/>
      <c r="P20" s="56"/>
      <c r="Q20" s="56"/>
      <c r="R20" s="56"/>
      <c r="S20" s="56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56"/>
      <c r="P21" s="56"/>
      <c r="Q21" s="56"/>
      <c r="R21" s="56"/>
      <c r="S21" s="56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56"/>
      <c r="P22" s="56"/>
      <c r="Q22" s="56"/>
      <c r="R22" s="56"/>
      <c r="S22" s="56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56"/>
      <c r="P23" s="56"/>
      <c r="Q23" s="56"/>
      <c r="R23" s="56"/>
      <c r="S23" s="56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56"/>
      <c r="P24" s="56"/>
      <c r="Q24" s="56"/>
      <c r="R24" s="56"/>
      <c r="S24" s="56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56"/>
      <c r="P25" s="56"/>
      <c r="Q25" s="56"/>
      <c r="R25" s="56"/>
      <c r="S25" s="56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56"/>
      <c r="P26" s="56"/>
      <c r="Q26" s="56"/>
      <c r="R26" s="56"/>
      <c r="S26" s="56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56"/>
      <c r="P27" s="56"/>
      <c r="Q27" s="56"/>
      <c r="R27" s="56"/>
      <c r="S27" s="56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56"/>
      <c r="P28" s="56"/>
      <c r="Q28" s="56"/>
      <c r="R28" s="56"/>
      <c r="S28" s="56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56"/>
      <c r="P29" s="56"/>
      <c r="Q29" s="56"/>
      <c r="R29" s="56"/>
      <c r="S29" s="56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4" t="s">
        <v>91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5"/>
    </row>
    <row r="31" spans="1:26" ht="63" customHeight="1" x14ac:dyDescent="0.25">
      <c r="A31" s="171" t="s">
        <v>63</v>
      </c>
      <c r="B31" s="170" t="s">
        <v>64</v>
      </c>
      <c r="C31" s="173" t="s">
        <v>65</v>
      </c>
      <c r="D31" s="165" t="s">
        <v>66</v>
      </c>
      <c r="E31" s="167" t="s">
        <v>92</v>
      </c>
      <c r="F31" s="154"/>
      <c r="G31" s="168"/>
      <c r="H31" s="175" t="s">
        <v>93</v>
      </c>
      <c r="I31" s="170" t="s">
        <v>94</v>
      </c>
      <c r="J31" s="177" t="s">
        <v>95</v>
      </c>
      <c r="K31" s="154"/>
      <c r="L31" s="154"/>
      <c r="M31" s="154"/>
      <c r="N31" s="168"/>
      <c r="O31" s="177" t="s">
        <v>96</v>
      </c>
      <c r="P31" s="154"/>
      <c r="Q31" s="154"/>
      <c r="R31" s="168"/>
      <c r="S31" s="170" t="s">
        <v>97</v>
      </c>
      <c r="T31" s="178" t="s">
        <v>98</v>
      </c>
      <c r="U31" s="179"/>
      <c r="V31" s="179"/>
      <c r="W31" s="179"/>
      <c r="X31" s="180"/>
      <c r="Y31" s="163" t="s">
        <v>99</v>
      </c>
      <c r="Z31" s="163" t="s">
        <v>75</v>
      </c>
    </row>
    <row r="32" spans="1:26" ht="33.75" customHeight="1" x14ac:dyDescent="0.25">
      <c r="A32" s="172"/>
      <c r="B32" s="164"/>
      <c r="C32" s="164"/>
      <c r="D32" s="166"/>
      <c r="E32" s="66" t="s">
        <v>76</v>
      </c>
      <c r="F32" s="66" t="s">
        <v>77</v>
      </c>
      <c r="G32" s="66" t="s">
        <v>78</v>
      </c>
      <c r="H32" s="176"/>
      <c r="I32" s="164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4"/>
      <c r="T32" s="68" t="s">
        <v>83</v>
      </c>
      <c r="U32" s="68" t="s">
        <v>84</v>
      </c>
      <c r="V32" s="68" t="s">
        <v>85</v>
      </c>
      <c r="W32" s="204" t="s">
        <v>86</v>
      </c>
      <c r="X32" s="204" t="s">
        <v>87</v>
      </c>
      <c r="Y32" s="164"/>
      <c r="Z32" s="164"/>
    </row>
    <row r="33" spans="1:26" ht="15.75" customHeight="1" x14ac:dyDescent="0.25">
      <c r="A33" s="55">
        <v>1</v>
      </c>
      <c r="B33" s="69"/>
      <c r="C33" s="70" t="s">
        <v>209</v>
      </c>
      <c r="D33" s="59">
        <v>1</v>
      </c>
      <c r="E33" s="59">
        <v>843</v>
      </c>
      <c r="F33" s="59">
        <v>360</v>
      </c>
      <c r="G33" s="59">
        <v>500</v>
      </c>
      <c r="H33" s="61" t="s">
        <v>239</v>
      </c>
      <c r="I33" s="70" t="s">
        <v>241</v>
      </c>
      <c r="J33" s="61">
        <f>F33</f>
        <v>360</v>
      </c>
      <c r="K33" s="61"/>
      <c r="L33" s="61"/>
      <c r="M33" s="61"/>
      <c r="N33" s="61"/>
      <c r="O33" s="61" t="s">
        <v>296</v>
      </c>
      <c r="P33" s="61" t="s">
        <v>296</v>
      </c>
      <c r="Q33" s="61" t="s">
        <v>296</v>
      </c>
      <c r="R33" s="61" t="s">
        <v>296</v>
      </c>
      <c r="S33" s="71">
        <v>450</v>
      </c>
      <c r="T33" s="63" t="s">
        <v>238</v>
      </c>
      <c r="U33" s="63" t="s">
        <v>238</v>
      </c>
      <c r="V33" s="63" t="s">
        <v>238</v>
      </c>
      <c r="W33" s="206" t="s">
        <v>238</v>
      </c>
      <c r="X33" s="207"/>
      <c r="Y33" s="73"/>
      <c r="Z33" s="65"/>
    </row>
    <row r="34" spans="1:26" ht="15.75" customHeight="1" x14ac:dyDescent="0.25">
      <c r="A34" s="55">
        <v>2</v>
      </c>
      <c r="B34" s="69"/>
      <c r="C34" s="70" t="s">
        <v>206</v>
      </c>
      <c r="D34" s="59">
        <v>1</v>
      </c>
      <c r="E34" s="59">
        <v>843</v>
      </c>
      <c r="F34" s="59">
        <v>580</v>
      </c>
      <c r="G34" s="59">
        <v>600</v>
      </c>
      <c r="H34" s="74" t="s">
        <v>239</v>
      </c>
      <c r="I34" s="70" t="s">
        <v>241</v>
      </c>
      <c r="J34" s="61">
        <f>F34</f>
        <v>580</v>
      </c>
      <c r="K34" s="61"/>
      <c r="L34" s="61"/>
      <c r="M34" s="61"/>
      <c r="N34" s="61"/>
      <c r="O34" s="61"/>
      <c r="P34" s="61"/>
      <c r="Q34" s="61"/>
      <c r="R34" s="63"/>
      <c r="S34" s="71">
        <v>550</v>
      </c>
      <c r="T34" s="63" t="s">
        <v>238</v>
      </c>
      <c r="U34" s="63" t="s">
        <v>238</v>
      </c>
      <c r="V34" s="63" t="s">
        <v>238</v>
      </c>
      <c r="W34" s="206" t="s">
        <v>238</v>
      </c>
      <c r="X34" s="207"/>
      <c r="Y34" s="73"/>
      <c r="Z34" s="65"/>
    </row>
    <row r="35" spans="1:26" ht="15.75" customHeight="1" x14ac:dyDescent="0.25">
      <c r="A35" s="55">
        <v>3</v>
      </c>
      <c r="B35" s="69"/>
      <c r="C35" s="70" t="s">
        <v>207</v>
      </c>
      <c r="D35" s="59">
        <v>2</v>
      </c>
      <c r="E35" s="59">
        <v>843</v>
      </c>
      <c r="F35" s="59">
        <v>750</v>
      </c>
      <c r="G35" s="59">
        <v>390</v>
      </c>
      <c r="H35" s="74" t="s">
        <v>239</v>
      </c>
      <c r="I35" s="70" t="s">
        <v>241</v>
      </c>
      <c r="J35" s="61">
        <f>F35</f>
        <v>750</v>
      </c>
      <c r="K35" s="61"/>
      <c r="L35" s="61"/>
      <c r="M35" s="61"/>
      <c r="N35" s="61"/>
      <c r="O35" s="61" t="s">
        <v>296</v>
      </c>
      <c r="P35" s="61" t="s">
        <v>296</v>
      </c>
      <c r="Q35" s="61" t="s">
        <v>296</v>
      </c>
      <c r="R35" s="63"/>
      <c r="S35" s="71">
        <v>380</v>
      </c>
      <c r="T35" s="72" t="s">
        <v>238</v>
      </c>
      <c r="U35" s="72" t="s">
        <v>238</v>
      </c>
      <c r="V35" s="72" t="s">
        <v>238</v>
      </c>
      <c r="W35" s="205" t="s">
        <v>238</v>
      </c>
      <c r="X35" s="205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K33:N47 Q5:S29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showGridLines="0" topLeftCell="A3" zoomScale="85" zoomScaleNormal="85" workbookViewId="0">
      <selection activeCell="O16" sqref="O1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  <col min="15" max="15" width="29.140625" style="202" bestFit="1" customWidth="1"/>
  </cols>
  <sheetData>
    <row r="1" spans="1:15" ht="32.25" customHeight="1" x14ac:dyDescent="0.25">
      <c r="A1" s="195" t="s">
        <v>106</v>
      </c>
      <c r="B1" s="196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5" ht="51.75" customHeight="1" x14ac:dyDescent="0.5">
      <c r="A2" s="150"/>
      <c r="B2" s="197"/>
      <c r="C2" s="89"/>
      <c r="D2" s="90" t="s">
        <v>107</v>
      </c>
      <c r="E2" s="91">
        <f>SUM(E5:E54)</f>
        <v>22</v>
      </c>
      <c r="F2" s="198" t="s">
        <v>108</v>
      </c>
      <c r="G2" s="142"/>
      <c r="H2" s="142"/>
      <c r="I2" s="142"/>
      <c r="J2" s="142"/>
      <c r="K2" s="142"/>
      <c r="L2" s="142"/>
      <c r="M2" s="143"/>
      <c r="N2" s="92" t="s">
        <v>109</v>
      </c>
    </row>
    <row r="3" spans="1:15" ht="61.5" customHeight="1" x14ac:dyDescent="0.25">
      <c r="A3" s="199" t="s">
        <v>110</v>
      </c>
      <c r="B3" s="188" t="s">
        <v>111</v>
      </c>
      <c r="C3" s="188" t="s">
        <v>112</v>
      </c>
      <c r="D3" s="200" t="s">
        <v>113</v>
      </c>
      <c r="E3" s="200" t="s">
        <v>66</v>
      </c>
      <c r="F3" s="188" t="s">
        <v>114</v>
      </c>
      <c r="G3" s="189" t="s">
        <v>115</v>
      </c>
      <c r="H3" s="93" t="s">
        <v>116</v>
      </c>
      <c r="I3" s="190" t="s">
        <v>117</v>
      </c>
      <c r="J3" s="191"/>
      <c r="K3" s="191"/>
      <c r="L3" s="191"/>
      <c r="M3" s="192"/>
      <c r="N3" s="193" t="s">
        <v>118</v>
      </c>
    </row>
    <row r="4" spans="1:15" ht="29.25" customHeight="1" x14ac:dyDescent="0.25">
      <c r="A4" s="172"/>
      <c r="B4" s="164"/>
      <c r="C4" s="164"/>
      <c r="D4" s="164"/>
      <c r="E4" s="164"/>
      <c r="F4" s="164"/>
      <c r="G4" s="17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4"/>
    </row>
    <row r="5" spans="1:15" ht="30" x14ac:dyDescent="0.25">
      <c r="A5" s="95">
        <v>1</v>
      </c>
      <c r="B5" s="56" t="s">
        <v>281</v>
      </c>
      <c r="C5" s="62" t="s">
        <v>241</v>
      </c>
      <c r="D5" s="97" t="s">
        <v>221</v>
      </c>
      <c r="E5" s="98">
        <v>4</v>
      </c>
      <c r="F5" s="97">
        <v>1120</v>
      </c>
      <c r="G5" s="97">
        <v>460</v>
      </c>
      <c r="H5" s="97">
        <v>18</v>
      </c>
      <c r="I5" s="99"/>
      <c r="J5" s="99"/>
      <c r="K5" s="99"/>
      <c r="L5" s="99"/>
      <c r="M5" s="99"/>
      <c r="N5" s="100"/>
      <c r="O5" s="202" t="s">
        <v>277</v>
      </c>
    </row>
    <row r="6" spans="1:15" ht="30" x14ac:dyDescent="0.25">
      <c r="A6" s="95">
        <v>2</v>
      </c>
      <c r="B6" s="56" t="s">
        <v>281</v>
      </c>
      <c r="C6" s="62" t="s">
        <v>242</v>
      </c>
      <c r="D6" s="97" t="s">
        <v>221</v>
      </c>
      <c r="E6" s="98">
        <v>1</v>
      </c>
      <c r="F6" s="97">
        <v>1120</v>
      </c>
      <c r="G6" s="97">
        <v>814</v>
      </c>
      <c r="H6" s="97">
        <v>18</v>
      </c>
      <c r="I6" s="99"/>
      <c r="J6" s="99"/>
      <c r="K6" s="99"/>
      <c r="L6" s="99"/>
      <c r="M6" s="99"/>
      <c r="N6" s="100" t="s">
        <v>299</v>
      </c>
      <c r="O6" s="202" t="s">
        <v>278</v>
      </c>
    </row>
    <row r="7" spans="1:15" ht="30" x14ac:dyDescent="0.25">
      <c r="A7" s="95">
        <v>3</v>
      </c>
      <c r="B7" s="56" t="s">
        <v>281</v>
      </c>
      <c r="C7" s="59" t="s">
        <v>241</v>
      </c>
      <c r="D7" s="97" t="s">
        <v>221</v>
      </c>
      <c r="E7" s="97">
        <v>1</v>
      </c>
      <c r="F7" s="97">
        <v>394</v>
      </c>
      <c r="G7" s="97">
        <v>450</v>
      </c>
      <c r="H7" s="97">
        <v>18</v>
      </c>
      <c r="I7" s="99"/>
      <c r="J7" s="99"/>
      <c r="K7" s="99"/>
      <c r="L7" s="99"/>
      <c r="M7" s="99"/>
      <c r="N7" s="100"/>
      <c r="O7" s="202" t="s">
        <v>279</v>
      </c>
    </row>
    <row r="8" spans="1:15" ht="30" x14ac:dyDescent="0.25">
      <c r="A8" s="95">
        <v>4</v>
      </c>
      <c r="B8" s="56" t="s">
        <v>281</v>
      </c>
      <c r="C8" s="59" t="s">
        <v>241</v>
      </c>
      <c r="D8" s="97" t="s">
        <v>221</v>
      </c>
      <c r="E8" s="97">
        <v>1</v>
      </c>
      <c r="F8" s="97">
        <v>620</v>
      </c>
      <c r="G8" s="97">
        <v>450</v>
      </c>
      <c r="H8" s="97">
        <v>18</v>
      </c>
      <c r="I8" s="99"/>
      <c r="J8" s="99"/>
      <c r="K8" s="99"/>
      <c r="L8" s="99"/>
      <c r="M8" s="99"/>
      <c r="N8" s="100"/>
      <c r="O8" s="202" t="s">
        <v>279</v>
      </c>
    </row>
    <row r="9" spans="1:15" ht="30" x14ac:dyDescent="0.25">
      <c r="A9" s="95">
        <v>5</v>
      </c>
      <c r="B9" s="56" t="s">
        <v>281</v>
      </c>
      <c r="C9" s="59" t="s">
        <v>241</v>
      </c>
      <c r="D9" s="97" t="s">
        <v>221</v>
      </c>
      <c r="E9" s="97">
        <v>1</v>
      </c>
      <c r="F9" s="97">
        <v>814</v>
      </c>
      <c r="G9" s="97">
        <v>182</v>
      </c>
      <c r="H9" s="97">
        <v>18</v>
      </c>
      <c r="I9" s="99"/>
      <c r="J9" s="99"/>
      <c r="K9" s="99"/>
      <c r="L9" s="99"/>
      <c r="M9" s="99"/>
      <c r="N9" s="100"/>
      <c r="O9" s="202" t="s">
        <v>280</v>
      </c>
    </row>
    <row r="10" spans="1:15" ht="30" x14ac:dyDescent="0.25">
      <c r="A10" s="95">
        <v>6</v>
      </c>
      <c r="B10" s="56" t="s">
        <v>282</v>
      </c>
      <c r="C10" s="59" t="s">
        <v>241</v>
      </c>
      <c r="D10" s="97" t="s">
        <v>221</v>
      </c>
      <c r="E10" s="97">
        <v>2</v>
      </c>
      <c r="F10" s="97">
        <v>1197</v>
      </c>
      <c r="G10" s="97">
        <v>350</v>
      </c>
      <c r="H10" s="97">
        <v>18</v>
      </c>
      <c r="I10" s="99"/>
      <c r="J10" s="99"/>
      <c r="K10" s="99"/>
      <c r="L10" s="99"/>
      <c r="M10" s="99"/>
      <c r="N10" s="100"/>
      <c r="O10" s="202" t="s">
        <v>277</v>
      </c>
    </row>
    <row r="11" spans="1:15" ht="30" x14ac:dyDescent="0.25">
      <c r="A11" s="95">
        <v>7</v>
      </c>
      <c r="B11" s="56" t="s">
        <v>282</v>
      </c>
      <c r="C11" s="59" t="s">
        <v>241</v>
      </c>
      <c r="D11" s="97" t="s">
        <v>221</v>
      </c>
      <c r="E11" s="97">
        <v>1</v>
      </c>
      <c r="F11" s="97">
        <v>674</v>
      </c>
      <c r="G11" s="97">
        <v>350</v>
      </c>
      <c r="H11" s="97">
        <v>18</v>
      </c>
      <c r="I11" s="99"/>
      <c r="J11" s="99"/>
      <c r="K11" s="99"/>
      <c r="L11" s="99"/>
      <c r="M11" s="99"/>
      <c r="N11" s="100"/>
    </row>
    <row r="12" spans="1:15" ht="30" x14ac:dyDescent="0.25">
      <c r="A12" s="95">
        <v>8</v>
      </c>
      <c r="B12" s="203" t="s">
        <v>283</v>
      </c>
      <c r="C12" s="59" t="s">
        <v>241</v>
      </c>
      <c r="D12" s="97" t="s">
        <v>221</v>
      </c>
      <c r="E12" s="97">
        <v>2</v>
      </c>
      <c r="F12" s="97">
        <v>1170</v>
      </c>
      <c r="G12" s="97">
        <v>450</v>
      </c>
      <c r="H12" s="97">
        <v>18</v>
      </c>
      <c r="I12" s="99"/>
      <c r="J12" s="99"/>
      <c r="K12" s="99"/>
      <c r="L12" s="99"/>
      <c r="M12" s="99"/>
      <c r="N12" s="100"/>
      <c r="O12" s="202" t="s">
        <v>284</v>
      </c>
    </row>
    <row r="13" spans="1:15" ht="30" x14ac:dyDescent="0.25">
      <c r="A13" s="95">
        <v>9</v>
      </c>
      <c r="B13" s="203" t="s">
        <v>290</v>
      </c>
      <c r="C13" s="59" t="s">
        <v>241</v>
      </c>
      <c r="D13" s="97" t="s">
        <v>221</v>
      </c>
      <c r="E13" s="97">
        <v>1</v>
      </c>
      <c r="F13" s="97">
        <v>1620</v>
      </c>
      <c r="G13" s="97">
        <v>843</v>
      </c>
      <c r="H13" s="97">
        <v>18</v>
      </c>
      <c r="I13" s="99"/>
      <c r="J13" s="99"/>
      <c r="K13" s="99"/>
      <c r="L13" s="99"/>
      <c r="M13" s="99"/>
      <c r="N13" s="100"/>
    </row>
    <row r="14" spans="1:15" ht="30" x14ac:dyDescent="0.25">
      <c r="A14" s="95">
        <v>10</v>
      </c>
      <c r="B14" s="203" t="s">
        <v>292</v>
      </c>
      <c r="C14" s="59" t="s">
        <v>241</v>
      </c>
      <c r="D14" s="97" t="s">
        <v>221</v>
      </c>
      <c r="E14" s="97">
        <v>1</v>
      </c>
      <c r="F14" s="97">
        <f>695-20-20</f>
        <v>655</v>
      </c>
      <c r="G14" s="97">
        <f>G13</f>
        <v>843</v>
      </c>
      <c r="H14" s="97">
        <v>18</v>
      </c>
      <c r="I14" s="99"/>
      <c r="J14" s="99"/>
      <c r="K14" s="99"/>
      <c r="L14" s="99"/>
      <c r="M14" s="99"/>
      <c r="N14" s="100" t="s">
        <v>293</v>
      </c>
    </row>
    <row r="15" spans="1:15" ht="30" x14ac:dyDescent="0.25">
      <c r="A15" s="95">
        <v>11</v>
      </c>
      <c r="B15" s="203" t="s">
        <v>297</v>
      </c>
      <c r="C15" s="59" t="s">
        <v>241</v>
      </c>
      <c r="D15" s="97" t="s">
        <v>221</v>
      </c>
      <c r="E15" s="97">
        <v>5</v>
      </c>
      <c r="F15" s="97">
        <v>2400</v>
      </c>
      <c r="G15" s="97">
        <v>90</v>
      </c>
      <c r="H15" s="97">
        <v>18</v>
      </c>
      <c r="I15" s="99"/>
      <c r="J15" s="99"/>
      <c r="K15" s="99"/>
      <c r="L15" s="99"/>
      <c r="M15" s="99"/>
      <c r="N15" s="100" t="s">
        <v>297</v>
      </c>
    </row>
    <row r="16" spans="1:15" ht="30" x14ac:dyDescent="0.25">
      <c r="A16" s="95">
        <v>12</v>
      </c>
      <c r="B16" s="203" t="s">
        <v>298</v>
      </c>
      <c r="C16" s="59" t="s">
        <v>241</v>
      </c>
      <c r="D16" s="97" t="s">
        <v>221</v>
      </c>
      <c r="E16" s="97">
        <v>1</v>
      </c>
      <c r="F16" s="97">
        <v>450</v>
      </c>
      <c r="G16" s="97">
        <v>843</v>
      </c>
      <c r="H16" s="97">
        <v>18</v>
      </c>
      <c r="I16" s="99"/>
      <c r="J16" s="99"/>
      <c r="K16" s="99"/>
      <c r="L16" s="99"/>
      <c r="M16" s="99"/>
      <c r="N16" s="100"/>
    </row>
    <row r="17" spans="1:14" ht="30" x14ac:dyDescent="0.25">
      <c r="A17" s="95">
        <v>13</v>
      </c>
      <c r="B17" s="203" t="s">
        <v>303</v>
      </c>
      <c r="C17" s="59" t="s">
        <v>241</v>
      </c>
      <c r="D17" s="97" t="s">
        <v>221</v>
      </c>
      <c r="E17" s="97">
        <v>1</v>
      </c>
      <c r="F17" s="97">
        <v>843</v>
      </c>
      <c r="G17" s="97">
        <v>1200</v>
      </c>
      <c r="H17" s="97">
        <v>18</v>
      </c>
      <c r="I17" s="99"/>
      <c r="J17" s="99"/>
      <c r="K17" s="99"/>
      <c r="L17" s="99"/>
      <c r="M17" s="99"/>
      <c r="N17" s="100" t="s">
        <v>302</v>
      </c>
    </row>
    <row r="18" spans="1:14" x14ac:dyDescent="0.25">
      <c r="A18" s="95">
        <v>14</v>
      </c>
      <c r="B18" s="203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203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203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203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203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I5:M54 F5:G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H34" sqref="H34"/>
    </sheetView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1" t="s">
        <v>122</v>
      </c>
      <c r="R2" s="148"/>
      <c r="S2" s="148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James Peng</cp:lastModifiedBy>
  <dcterms:created xsi:type="dcterms:W3CDTF">2020-01-31T01:04:26Z</dcterms:created>
  <dcterms:modified xsi:type="dcterms:W3CDTF">2024-03-19T03:09:34Z</dcterms:modified>
</cp:coreProperties>
</file>